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250" yWindow="-30" windowWidth="11670" windowHeight="14490"/>
  </bookViews>
  <sheets>
    <sheet name="Dynagage-Flow32-1K-Solar Calc" sheetId="1" r:id="rId1"/>
  </sheets>
  <definedNames>
    <definedName name="_xlnm.Print_Area" localSheetId="0">'Dynagage-Flow32-1K-Solar Calc'!$A$1:$I$32</definedName>
  </definedNames>
  <calcPr calcId="145621"/>
</workbook>
</file>

<file path=xl/calcChain.xml><?xml version="1.0" encoding="utf-8"?>
<calcChain xmlns="http://schemas.openxmlformats.org/spreadsheetml/2006/main">
  <c r="D6" i="1" l="1"/>
  <c r="D21" i="1" s="1"/>
  <c r="F21" i="1" s="1"/>
  <c r="F23" i="1" s="1"/>
  <c r="F24" i="1" s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C21" i="1"/>
  <c r="F25" i="1" l="1"/>
  <c r="F26" i="1"/>
  <c r="E32" i="1" l="1"/>
  <c r="F28" i="1"/>
  <c r="I31" i="1" s="1"/>
  <c r="I32" i="1" s="1"/>
  <c r="F27" i="1"/>
  <c r="I29" i="1" s="1"/>
  <c r="I30" i="1" s="1"/>
  <c r="E31" i="1"/>
</calcChain>
</file>

<file path=xl/comments1.xml><?xml version="1.0" encoding="utf-8"?>
<comments xmlns="http://schemas.openxmlformats.org/spreadsheetml/2006/main">
  <authors>
    <author>Mike van Bavel</author>
    <author>Alec Downey - Export Marketing Manager, Dynamax Inc.</author>
  </authors>
  <commentList>
    <comment ref="C6" authorId="0">
      <text>
        <r>
          <rPr>
            <b/>
            <sz val="10"/>
            <color indexed="81"/>
            <rFont val="Tahoma"/>
          </rPr>
          <t>Enter the number of sensors by type in this column</t>
        </r>
      </text>
    </comment>
    <comment ref="F27" authorId="1">
      <text>
        <r>
          <rPr>
            <b/>
            <sz val="8"/>
            <color indexed="81"/>
            <rFont val="Tahoma"/>
          </rPr>
          <t>Calculate The Array Current by Dividing the 24 Hr Consumption rate by the ESH.</t>
        </r>
        <r>
          <rPr>
            <sz val="8"/>
            <color indexed="81"/>
            <rFont val="Tahoma"/>
          </rPr>
          <t xml:space="preserve">
</t>
        </r>
      </text>
    </comment>
    <comment ref="A28" authorId="1">
      <text>
        <r>
          <rPr>
            <b/>
            <sz val="8"/>
            <color indexed="81"/>
            <rFont val="Tahoma"/>
          </rPr>
          <t>Dynamax Reccommends allowing a 10 Day Battery Backup.</t>
        </r>
        <r>
          <rPr>
            <sz val="8"/>
            <color indexed="81"/>
            <rFont val="Tahoma"/>
          </rPr>
          <t xml:space="preserve">
</t>
        </r>
      </text>
    </comment>
    <comment ref="F28" authorId="1">
      <text>
        <r>
          <rPr>
            <b/>
            <sz val="8"/>
            <color indexed="81"/>
            <rFont val="Tahoma"/>
          </rPr>
          <t>Calculate The Array Current by Dividing the 15 Hr Consumption rate by the ESH.</t>
        </r>
        <r>
          <rPr>
            <sz val="8"/>
            <color indexed="81"/>
            <rFont val="Tahoma"/>
          </rPr>
          <t xml:space="preserve">
</t>
        </r>
      </text>
    </comment>
    <comment ref="A29" authorId="1">
      <text>
        <r>
          <rPr>
            <b/>
            <sz val="8"/>
            <color indexed="81"/>
            <rFont val="Tahoma"/>
          </rPr>
          <t>Dynamax Reccommends  a 50 Ahr Deep Cycle Marine Battery or higher.</t>
        </r>
        <r>
          <rPr>
            <sz val="8"/>
            <color indexed="81"/>
            <rFont val="Tahoma"/>
          </rPr>
          <t xml:space="preserve">
</t>
        </r>
      </text>
    </comment>
    <comment ref="F30" authorId="1">
      <text>
        <r>
          <rPr>
            <b/>
            <sz val="8"/>
            <color indexed="81"/>
            <rFont val="Tahoma"/>
          </rPr>
          <t>Quantity of Solar Panels Required at 24Hr Consumption rate</t>
        </r>
        <r>
          <rPr>
            <sz val="8"/>
            <color indexed="81"/>
            <rFont val="Tahoma"/>
          </rPr>
          <t xml:space="preserve">
</t>
        </r>
      </text>
    </comment>
    <comment ref="A31" authorId="1">
      <text>
        <r>
          <rPr>
            <b/>
            <sz val="8"/>
            <color indexed="81"/>
            <rFont val="Tahoma"/>
          </rPr>
          <t>Quantity of 90 Ahr Batteries Needed at 24Hr Consumption Rate</t>
        </r>
        <r>
          <rPr>
            <sz val="8"/>
            <color indexed="81"/>
            <rFont val="Tahoma"/>
          </rPr>
          <t xml:space="preserve">
</t>
        </r>
      </text>
    </comment>
    <comment ref="A32" authorId="1">
      <text>
        <r>
          <rPr>
            <b/>
            <sz val="8"/>
            <color indexed="81"/>
            <rFont val="Tahoma"/>
          </rPr>
          <t>Quantity of 90 Ahr Batteries Needed at 15Hr Consumption Rate</t>
        </r>
        <r>
          <rPr>
            <sz val="8"/>
            <color indexed="81"/>
            <rFont val="Tahoma"/>
          </rPr>
          <t xml:space="preserve">
</t>
        </r>
      </text>
    </comment>
    <comment ref="F32" authorId="1">
      <text>
        <r>
          <rPr>
            <b/>
            <sz val="8"/>
            <color indexed="81"/>
            <rFont val="Tahoma"/>
          </rPr>
          <t>Quantity of Solar Panels Required at 15Hr Consumption rate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<sst xmlns="http://schemas.openxmlformats.org/spreadsheetml/2006/main" count="75" uniqueCount="71">
  <si>
    <t>Qty</t>
  </si>
  <si>
    <t>SGA2</t>
  </si>
  <si>
    <t>SGA3</t>
  </si>
  <si>
    <t>SGA5</t>
  </si>
  <si>
    <t>SGA10</t>
  </si>
  <si>
    <t>SGA13</t>
  </si>
  <si>
    <t>SGB16</t>
  </si>
  <si>
    <t>SGB19</t>
  </si>
  <si>
    <t>SGB25</t>
  </si>
  <si>
    <t>Total</t>
  </si>
  <si>
    <t>Amp</t>
  </si>
  <si>
    <t>Canada</t>
  </si>
  <si>
    <t>SGB35</t>
  </si>
  <si>
    <t>SGB50</t>
  </si>
  <si>
    <t>SGA70</t>
  </si>
  <si>
    <t>SGA100</t>
  </si>
  <si>
    <t>Total Amps</t>
  </si>
  <si>
    <t>X24 Hr</t>
  </si>
  <si>
    <t>AHrs</t>
  </si>
  <si>
    <t>MSX20</t>
  </si>
  <si>
    <t>X15 Hr</t>
  </si>
  <si>
    <t>Watts X</t>
  </si>
  <si>
    <t>= Tot W</t>
  </si>
  <si>
    <t>P/V = I</t>
  </si>
  <si>
    <t>I= Amperes</t>
  </si>
  <si>
    <t>Solar Panel Current Out</t>
  </si>
  <si>
    <t>Sum all sensors</t>
  </si>
  <si>
    <t>24 Hr Consumption</t>
  </si>
  <si>
    <t>ESH Examples</t>
  </si>
  <si>
    <t>SGA9</t>
  </si>
  <si>
    <t>Sensor</t>
  </si>
  <si>
    <t>Power Each Sensor</t>
  </si>
  <si>
    <t>Array Current Required (24 H Oper.)</t>
  </si>
  <si>
    <t>Array Current Required (15 Hr Oper.)</t>
  </si>
  <si>
    <t>Consumption w/ Power Down</t>
  </si>
  <si>
    <t>SGA150</t>
  </si>
  <si>
    <t>MSX60</t>
  </si>
  <si>
    <t>MSX10</t>
  </si>
  <si>
    <t>Enter Equivalent Sun Hours (ESH)</t>
  </si>
  <si>
    <t>Backup Battery</t>
  </si>
  <si>
    <t>Battery Amperage</t>
  </si>
  <si>
    <t>Solar Panel Type Reqired - 24Hr</t>
  </si>
  <si>
    <t>Quantity of Solar Panels Required</t>
  </si>
  <si>
    <t xml:space="preserve">Quantity of 90 Ahr Batteries Needed </t>
  </si>
  <si>
    <t>Solar Panel Type Required - 15Hr</t>
  </si>
  <si>
    <t>Quantity of 90 Ahr Batteries Needed</t>
  </si>
  <si>
    <t>See insulation Chart</t>
  </si>
  <si>
    <t>2.0 - 2.5</t>
  </si>
  <si>
    <t>USA</t>
  </si>
  <si>
    <t>3.5 - 5.0</t>
  </si>
  <si>
    <t>India</t>
  </si>
  <si>
    <t>Brazil</t>
  </si>
  <si>
    <t>Africa</t>
  </si>
  <si>
    <t>4.5 - 7.0</t>
  </si>
  <si>
    <t>Australia</t>
  </si>
  <si>
    <t>2.5 - 5.0</t>
  </si>
  <si>
    <t>Spain</t>
  </si>
  <si>
    <t>Dynamax, Inc</t>
  </si>
  <si>
    <t>10808 Fallstone Rd.</t>
  </si>
  <si>
    <t>Suite. 350</t>
  </si>
  <si>
    <t>Houston, TX 77081</t>
  </si>
  <si>
    <t>Phone: 281-564-5100</t>
  </si>
  <si>
    <t>Fax: 281-564-5200</t>
  </si>
  <si>
    <t>Solar Power Calculator : Flow32-1K Sap Flow System</t>
  </si>
  <si>
    <t>Using AVRD rev. 2.3</t>
  </si>
  <si>
    <t>Copyright © Dynamax Inc 2007</t>
  </si>
  <si>
    <t>Revised</t>
  </si>
  <si>
    <t>MSX30</t>
  </si>
  <si>
    <t>Efficiency(80%)+Safety Factor(20%)</t>
  </si>
  <si>
    <t>X1.5</t>
  </si>
  <si>
    <t>(Dynagage sensors)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</si>
</sst>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"/>
    <numFmt numFmtId="165" formatCode="0.0_)"/>
    <numFmt numFmtId="167" formatCode="0.0"/>
  </numFmts>
  <fonts count="16" x14ac:knownFonts="1">
    <font>
      <sz val="10"/>
      <name val="Courier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2"/>
      <name val="Courier"/>
    </font>
    <font>
      <b/>
      <u/>
      <sz val="14"/>
      <name val="Times New Roman"/>
      <family val="1"/>
    </font>
    <font>
      <b/>
      <sz val="8"/>
      <color indexed="81"/>
      <name val="Tahoma"/>
    </font>
    <font>
      <sz val="8"/>
      <color indexed="81"/>
      <name val="Tahoma"/>
    </font>
    <font>
      <b/>
      <u/>
      <sz val="11"/>
      <name val="Times New Roman"/>
      <family val="1"/>
    </font>
    <font>
      <sz val="10"/>
      <name val="Courier"/>
    </font>
    <font>
      <b/>
      <sz val="10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0" xfId="0" applyFont="1" applyAlignment="1" applyProtection="1">
      <alignment horizontal="left"/>
    </xf>
    <xf numFmtId="2" fontId="2" fillId="0" borderId="0" xfId="0" applyNumberFormat="1" applyFont="1"/>
    <xf numFmtId="0" fontId="1" fillId="0" borderId="0" xfId="0" applyFont="1" applyProtection="1"/>
    <xf numFmtId="164" fontId="2" fillId="0" borderId="0" xfId="0" applyNumberFormat="1" applyFont="1" applyProtection="1"/>
    <xf numFmtId="2" fontId="2" fillId="0" borderId="0" xfId="0" applyNumberFormat="1" applyFont="1" applyAlignment="1" applyProtection="1">
      <alignment horizontal="right"/>
    </xf>
    <xf numFmtId="0" fontId="4" fillId="0" borderId="1" xfId="0" applyFont="1" applyBorder="1" applyProtection="1"/>
    <xf numFmtId="0" fontId="4" fillId="0" borderId="0" xfId="0" applyFont="1" applyBorder="1" applyAlignment="1" applyProtection="1"/>
    <xf numFmtId="0" fontId="4" fillId="0" borderId="0" xfId="0" applyFont="1" applyBorder="1" applyProtection="1"/>
    <xf numFmtId="2" fontId="5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5" fillId="0" borderId="2" xfId="0" applyFont="1" applyBorder="1" applyProtection="1"/>
    <xf numFmtId="0" fontId="5" fillId="0" borderId="3" xfId="0" applyFont="1" applyBorder="1" applyProtection="1"/>
    <xf numFmtId="0" fontId="4" fillId="0" borderId="1" xfId="0" applyFont="1" applyBorder="1" applyAlignment="1" applyProtection="1"/>
    <xf numFmtId="0" fontId="6" fillId="0" borderId="1" xfId="0" applyFont="1" applyBorder="1" applyAlignment="1" applyProtection="1">
      <alignment horizontal="left"/>
    </xf>
    <xf numFmtId="164" fontId="4" fillId="0" borderId="4" xfId="0" applyNumberFormat="1" applyFont="1" applyBorder="1" applyProtection="1"/>
    <xf numFmtId="164" fontId="4" fillId="0" borderId="0" xfId="0" applyNumberFormat="1" applyFont="1" applyBorder="1" applyProtection="1"/>
    <xf numFmtId="0" fontId="7" fillId="0" borderId="1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left"/>
    </xf>
    <xf numFmtId="0" fontId="5" fillId="0" borderId="5" xfId="0" applyFont="1" applyBorder="1" applyProtection="1"/>
    <xf numFmtId="164" fontId="4" fillId="0" borderId="6" xfId="0" applyNumberFormat="1" applyFont="1" applyBorder="1" applyProtection="1"/>
    <xf numFmtId="0" fontId="4" fillId="0" borderId="4" xfId="0" applyFont="1" applyBorder="1" applyProtection="1"/>
    <xf numFmtId="165" fontId="6" fillId="0" borderId="0" xfId="0" applyNumberFormat="1" applyFont="1" applyBorder="1" applyAlignment="1" applyProtection="1">
      <alignment horizontal="center"/>
    </xf>
    <xf numFmtId="165" fontId="4" fillId="0" borderId="7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167" fontId="4" fillId="0" borderId="4" xfId="0" applyNumberFormat="1" applyFont="1" applyBorder="1" applyAlignment="1" applyProtection="1">
      <alignment horizontal="left"/>
    </xf>
    <xf numFmtId="0" fontId="4" fillId="2" borderId="7" xfId="0" applyFont="1" applyFill="1" applyBorder="1" applyAlignment="1" applyProtection="1">
      <protection locked="0"/>
    </xf>
    <xf numFmtId="0" fontId="4" fillId="2" borderId="8" xfId="0" applyFont="1" applyFill="1" applyBorder="1" applyAlignment="1" applyProtection="1">
      <protection locked="0"/>
    </xf>
    <xf numFmtId="0" fontId="13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2" fillId="0" borderId="0" xfId="0" applyFont="1" applyProtection="1"/>
    <xf numFmtId="0" fontId="0" fillId="0" borderId="0" xfId="0" applyProtection="1"/>
    <xf numFmtId="14" fontId="2" fillId="0" borderId="0" xfId="0" applyNumberFormat="1" applyFont="1" applyAlignment="1" applyProtection="1">
      <alignment horizontal="left"/>
    </xf>
    <xf numFmtId="0" fontId="1" fillId="0" borderId="0" xfId="0" applyFont="1" applyAlignment="1" applyProtection="1"/>
    <xf numFmtId="0" fontId="1" fillId="2" borderId="7" xfId="0" applyFont="1" applyFill="1" applyBorder="1" applyProtection="1">
      <protection locked="0"/>
    </xf>
    <xf numFmtId="2" fontId="2" fillId="0" borderId="0" xfId="0" applyNumberFormat="1" applyFont="1" applyProtection="1"/>
    <xf numFmtId="0" fontId="4" fillId="0" borderId="2" xfId="0" applyFont="1" applyBorder="1" applyProtection="1"/>
    <xf numFmtId="0" fontId="4" fillId="0" borderId="9" xfId="0" applyFont="1" applyBorder="1" applyProtection="1"/>
    <xf numFmtId="0" fontId="5" fillId="0" borderId="10" xfId="0" applyFont="1" applyBorder="1" applyProtection="1"/>
    <xf numFmtId="0" fontId="4" fillId="0" borderId="5" xfId="0" applyFont="1" applyFill="1" applyBorder="1" applyProtection="1"/>
    <xf numFmtId="0" fontId="4" fillId="0" borderId="6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0" borderId="0" xfId="0" applyFont="1" applyBorder="1" applyProtection="1"/>
    <xf numFmtId="164" fontId="1" fillId="0" borderId="0" xfId="0" applyNumberFormat="1" applyFont="1" applyBorder="1" applyProtection="1"/>
    <xf numFmtId="0" fontId="9" fillId="0" borderId="0" xfId="0" applyFont="1" applyBorder="1" applyProtection="1"/>
    <xf numFmtId="164" fontId="10" fillId="0" borderId="4" xfId="0" applyNumberFormat="1" applyFont="1" applyBorder="1" applyProtection="1"/>
    <xf numFmtId="0" fontId="5" fillId="0" borderId="1" xfId="0" applyFont="1" applyBorder="1" applyProtection="1"/>
    <xf numFmtId="0" fontId="4" fillId="0" borderId="7" xfId="0" applyFont="1" applyBorder="1" applyAlignment="1" applyProtection="1"/>
    <xf numFmtId="0" fontId="4" fillId="0" borderId="7" xfId="0" applyFont="1" applyBorder="1" applyProtection="1"/>
    <xf numFmtId="0" fontId="5" fillId="0" borderId="7" xfId="0" applyFont="1" applyBorder="1" applyAlignment="1" applyProtection="1">
      <alignment horizontal="left"/>
    </xf>
    <xf numFmtId="0" fontId="5" fillId="0" borderId="7" xfId="0" applyFont="1" applyBorder="1" applyProtection="1"/>
    <xf numFmtId="165" fontId="10" fillId="0" borderId="6" xfId="0" applyNumberFormat="1" applyFont="1" applyBorder="1" applyProtection="1"/>
    <xf numFmtId="0" fontId="2" fillId="3" borderId="0" xfId="0" applyFont="1" applyFill="1" applyAlignment="1" applyProtection="1">
      <alignment horizontal="center"/>
    </xf>
    <xf numFmtId="0" fontId="0" fillId="0" borderId="7" xfId="0" applyBorder="1" applyProtection="1"/>
    <xf numFmtId="0" fontId="2" fillId="0" borderId="0" xfId="0" quotePrefix="1" applyFont="1" applyProtection="1"/>
    <xf numFmtId="0" fontId="2" fillId="0" borderId="0" xfId="0" applyFont="1" applyAlignment="1" applyProtection="1">
      <alignment horizontal="right"/>
    </xf>
    <xf numFmtId="164" fontId="1" fillId="0" borderId="0" xfId="0" applyNumberFormat="1" applyFont="1" applyProtection="1"/>
    <xf numFmtId="2" fontId="1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164" fontId="3" fillId="0" borderId="0" xfId="0" applyNumberFormat="1" applyFont="1" applyBorder="1" applyProtection="1"/>
    <xf numFmtId="0" fontId="13" fillId="0" borderId="0" xfId="0" applyFont="1" applyProtection="1"/>
    <xf numFmtId="14" fontId="2" fillId="0" borderId="0" xfId="0" applyNumberFormat="1" applyFont="1" applyAlignment="1" applyProtection="1">
      <alignment horizontal="left"/>
    </xf>
    <xf numFmtId="0" fontId="0" fillId="0" borderId="0" xfId="0" applyAlignment="1" applyProtection="1"/>
  </cellXfs>
  <cellStyles count="1">
    <cellStyle name="Normal" xfId="0" builtinId="0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/>
  <dimension ref="A1:J32"/>
  <sheetViews>
    <sheetView tabSelected="1" view="pageBreakPreview" zoomScaleNormal="100" workbookViewId="0">
      <selection activeCell="M14" sqref="M14"/>
    </sheetView>
  </sheetViews>
  <sheetFormatPr defaultColWidth="10.625" defaultRowHeight="12" x14ac:dyDescent="0.15"/>
  <cols>
    <col min="1" max="1" width="12.5" customWidth="1"/>
    <col min="2" max="2" width="8.625" style="1" customWidth="1"/>
    <col min="3" max="3" width="6.25" customWidth="1"/>
    <col min="4" max="4" width="10" customWidth="1"/>
    <col min="5" max="5" width="8" customWidth="1"/>
    <col min="6" max="6" width="7" customWidth="1"/>
    <col min="7" max="7" width="5.875" customWidth="1"/>
    <col min="8" max="8" width="17.625" customWidth="1"/>
    <col min="9" max="9" width="11.25" customWidth="1"/>
  </cols>
  <sheetData>
    <row r="1" spans="1:10" ht="15" x14ac:dyDescent="0.25">
      <c r="A1" s="31" t="s">
        <v>63</v>
      </c>
      <c r="B1" s="32"/>
      <c r="C1" s="33"/>
      <c r="D1" s="33"/>
      <c r="E1" s="33"/>
      <c r="F1" s="33" t="s">
        <v>66</v>
      </c>
      <c r="G1" s="34"/>
      <c r="H1" s="34" t="s">
        <v>65</v>
      </c>
      <c r="I1" s="34"/>
      <c r="J1" s="2"/>
    </row>
    <row r="2" spans="1:10" ht="15" x14ac:dyDescent="0.25">
      <c r="A2" s="33" t="s">
        <v>64</v>
      </c>
      <c r="B2" s="32"/>
      <c r="C2" s="63" t="s">
        <v>70</v>
      </c>
      <c r="D2" s="33"/>
      <c r="E2" s="33"/>
      <c r="F2" s="64">
        <v>39419</v>
      </c>
      <c r="G2" s="65"/>
      <c r="H2" s="33" t="s">
        <v>57</v>
      </c>
      <c r="I2" s="34"/>
      <c r="J2" s="2"/>
    </row>
    <row r="3" spans="1:10" ht="15" x14ac:dyDescent="0.25">
      <c r="A3" s="33"/>
      <c r="B3" s="32"/>
      <c r="C3" s="33"/>
      <c r="D3" s="33"/>
      <c r="E3" s="33"/>
      <c r="F3" s="34"/>
      <c r="G3" s="35"/>
      <c r="H3" s="33" t="s">
        <v>58</v>
      </c>
      <c r="I3" s="34"/>
      <c r="J3" s="2"/>
    </row>
    <row r="4" spans="1:10" ht="15" x14ac:dyDescent="0.25">
      <c r="A4" s="36" t="s">
        <v>31</v>
      </c>
      <c r="B4" s="32"/>
      <c r="C4" s="33"/>
      <c r="D4" s="33"/>
      <c r="E4" s="33"/>
      <c r="F4" s="33"/>
      <c r="G4" s="33"/>
      <c r="H4" s="33" t="s">
        <v>59</v>
      </c>
      <c r="I4" s="34"/>
      <c r="J4" s="2"/>
    </row>
    <row r="5" spans="1:10" ht="15" x14ac:dyDescent="0.25">
      <c r="A5" s="33" t="s">
        <v>30</v>
      </c>
      <c r="B5" s="32" t="s">
        <v>21</v>
      </c>
      <c r="C5" s="55" t="s">
        <v>0</v>
      </c>
      <c r="D5" s="57" t="s">
        <v>22</v>
      </c>
      <c r="E5" s="58" t="s">
        <v>23</v>
      </c>
      <c r="F5" s="33" t="s">
        <v>24</v>
      </c>
      <c r="G5" s="33"/>
      <c r="H5" s="33" t="s">
        <v>60</v>
      </c>
      <c r="I5" s="34"/>
      <c r="J5" s="2"/>
    </row>
    <row r="6" spans="1:10" ht="15" x14ac:dyDescent="0.25">
      <c r="A6" s="3" t="s">
        <v>1</v>
      </c>
      <c r="B6" s="38">
        <v>0.05</v>
      </c>
      <c r="C6" s="37">
        <v>0</v>
      </c>
      <c r="D6" s="6">
        <f t="shared" ref="D6:D14" si="0">B6*C6</f>
        <v>0</v>
      </c>
      <c r="E6" s="4"/>
      <c r="F6" s="33"/>
      <c r="G6" s="33"/>
      <c r="H6" s="33" t="s">
        <v>61</v>
      </c>
      <c r="I6" s="34"/>
      <c r="J6" s="2"/>
    </row>
    <row r="7" spans="1:10" ht="15" x14ac:dyDescent="0.25">
      <c r="A7" s="3" t="s">
        <v>2</v>
      </c>
      <c r="B7" s="38">
        <v>0.05</v>
      </c>
      <c r="C7" s="37">
        <v>0</v>
      </c>
      <c r="D7" s="6">
        <f t="shared" si="0"/>
        <v>0</v>
      </c>
      <c r="E7" s="4"/>
      <c r="F7" s="33"/>
      <c r="G7" s="33"/>
      <c r="H7" s="33" t="s">
        <v>62</v>
      </c>
      <c r="I7" s="34"/>
      <c r="J7" s="2"/>
    </row>
    <row r="8" spans="1:10" ht="15" x14ac:dyDescent="0.25">
      <c r="A8" s="3" t="s">
        <v>3</v>
      </c>
      <c r="B8" s="38">
        <v>0.08</v>
      </c>
      <c r="C8" s="37">
        <v>0</v>
      </c>
      <c r="D8" s="6">
        <f t="shared" si="0"/>
        <v>0</v>
      </c>
      <c r="E8" s="4"/>
      <c r="F8" s="33"/>
      <c r="G8" s="33"/>
      <c r="I8" s="33"/>
      <c r="J8" s="2"/>
    </row>
    <row r="9" spans="1:10" ht="15" x14ac:dyDescent="0.25">
      <c r="A9" s="3" t="s">
        <v>29</v>
      </c>
      <c r="B9" s="38">
        <v>0.1</v>
      </c>
      <c r="C9" s="37">
        <v>0</v>
      </c>
      <c r="D9" s="6">
        <f>B9*C9</f>
        <v>0</v>
      </c>
      <c r="E9" s="4"/>
      <c r="F9" s="33"/>
      <c r="G9" s="33"/>
      <c r="H9" s="33"/>
      <c r="I9" s="33"/>
      <c r="J9" s="2"/>
    </row>
    <row r="10" spans="1:10" ht="15.75" x14ac:dyDescent="0.25">
      <c r="A10" s="3" t="s">
        <v>4</v>
      </c>
      <c r="B10" s="38">
        <v>0.1</v>
      </c>
      <c r="C10" s="37">
        <v>0</v>
      </c>
      <c r="D10" s="6">
        <f t="shared" si="0"/>
        <v>0</v>
      </c>
      <c r="E10" s="4"/>
      <c r="F10" s="33"/>
      <c r="G10" s="33"/>
      <c r="H10" s="39" t="s">
        <v>46</v>
      </c>
      <c r="I10" s="40"/>
      <c r="J10" s="2"/>
    </row>
    <row r="11" spans="1:10" ht="15.75" x14ac:dyDescent="0.25">
      <c r="A11" s="3" t="s">
        <v>5</v>
      </c>
      <c r="B11" s="38">
        <v>0.15</v>
      </c>
      <c r="C11" s="37">
        <v>0</v>
      </c>
      <c r="D11" s="6">
        <f t="shared" si="0"/>
        <v>0</v>
      </c>
      <c r="E11" s="4"/>
      <c r="F11" s="33"/>
      <c r="G11" s="33"/>
      <c r="H11" s="41" t="s">
        <v>28</v>
      </c>
      <c r="I11" s="40"/>
      <c r="J11" s="2"/>
    </row>
    <row r="12" spans="1:10" ht="15.75" x14ac:dyDescent="0.25">
      <c r="A12" s="3" t="s">
        <v>6</v>
      </c>
      <c r="B12" s="38">
        <v>0.2</v>
      </c>
      <c r="C12" s="37">
        <v>0</v>
      </c>
      <c r="D12" s="6">
        <f t="shared" si="0"/>
        <v>0</v>
      </c>
      <c r="E12" s="4"/>
      <c r="F12" s="33"/>
      <c r="G12" s="33"/>
      <c r="H12" s="26" t="s">
        <v>11</v>
      </c>
      <c r="I12" s="27" t="s">
        <v>47</v>
      </c>
      <c r="J12" s="2"/>
    </row>
    <row r="13" spans="1:10" ht="15.75" x14ac:dyDescent="0.25">
      <c r="A13" s="3" t="s">
        <v>7</v>
      </c>
      <c r="B13" s="38">
        <v>0.3</v>
      </c>
      <c r="C13" s="37">
        <v>0</v>
      </c>
      <c r="D13" s="6">
        <f t="shared" si="0"/>
        <v>0</v>
      </c>
      <c r="E13" s="4"/>
      <c r="F13" s="33"/>
      <c r="G13" s="33"/>
      <c r="H13" s="26" t="s">
        <v>48</v>
      </c>
      <c r="I13" s="27" t="s">
        <v>49</v>
      </c>
      <c r="J13" s="2"/>
    </row>
    <row r="14" spans="1:10" ht="15.75" x14ac:dyDescent="0.25">
      <c r="A14" s="3" t="s">
        <v>8</v>
      </c>
      <c r="B14" s="38">
        <v>0.5</v>
      </c>
      <c r="C14" s="37">
        <v>8</v>
      </c>
      <c r="D14" s="6">
        <f t="shared" si="0"/>
        <v>4</v>
      </c>
      <c r="E14" s="4"/>
      <c r="F14" s="33"/>
      <c r="G14" s="33"/>
      <c r="H14" s="26" t="s">
        <v>50</v>
      </c>
      <c r="I14" s="28">
        <v>7</v>
      </c>
      <c r="J14" s="2"/>
    </row>
    <row r="15" spans="1:10" ht="15.75" x14ac:dyDescent="0.25">
      <c r="A15" s="3" t="s">
        <v>12</v>
      </c>
      <c r="B15" s="7">
        <v>0.9</v>
      </c>
      <c r="C15" s="37">
        <v>0</v>
      </c>
      <c r="D15" s="6">
        <f>B15*C15</f>
        <v>0</v>
      </c>
      <c r="E15" s="4"/>
      <c r="F15" s="33"/>
      <c r="G15" s="33"/>
      <c r="H15" s="26" t="s">
        <v>51</v>
      </c>
      <c r="I15" s="28">
        <v>4</v>
      </c>
      <c r="J15" s="2"/>
    </row>
    <row r="16" spans="1:10" ht="15.75" x14ac:dyDescent="0.25">
      <c r="A16" s="3" t="s">
        <v>13</v>
      </c>
      <c r="B16" s="7">
        <v>1.4</v>
      </c>
      <c r="C16" s="37">
        <v>0</v>
      </c>
      <c r="D16" s="6">
        <f>B16*C16</f>
        <v>0</v>
      </c>
      <c r="E16" s="4"/>
      <c r="F16" s="33"/>
      <c r="G16" s="33"/>
      <c r="H16" s="26" t="s">
        <v>52</v>
      </c>
      <c r="I16" s="27" t="s">
        <v>53</v>
      </c>
      <c r="J16" s="2"/>
    </row>
    <row r="17" spans="1:10" ht="15.75" x14ac:dyDescent="0.25">
      <c r="A17" s="3" t="s">
        <v>14</v>
      </c>
      <c r="B17" s="7">
        <v>1.6</v>
      </c>
      <c r="C17" s="37">
        <v>0</v>
      </c>
      <c r="D17" s="6">
        <f>B17*C17</f>
        <v>0</v>
      </c>
      <c r="E17" s="4"/>
      <c r="F17" s="33"/>
      <c r="G17" s="33"/>
      <c r="H17" s="26" t="s">
        <v>54</v>
      </c>
      <c r="I17" s="27" t="s">
        <v>55</v>
      </c>
      <c r="J17" s="2"/>
    </row>
    <row r="18" spans="1:10" ht="15.75" x14ac:dyDescent="0.25">
      <c r="A18" s="3" t="s">
        <v>15</v>
      </c>
      <c r="B18" s="7">
        <v>4</v>
      </c>
      <c r="C18" s="37">
        <v>0</v>
      </c>
      <c r="D18" s="6">
        <f>B18*C18</f>
        <v>0</v>
      </c>
      <c r="E18" s="4"/>
      <c r="F18" s="33"/>
      <c r="G18" s="33"/>
      <c r="H18" s="42" t="s">
        <v>56</v>
      </c>
      <c r="I18" s="43">
        <v>3.5</v>
      </c>
      <c r="J18" s="2"/>
    </row>
    <row r="19" spans="1:10" ht="15" x14ac:dyDescent="0.25">
      <c r="A19" s="3" t="s">
        <v>35</v>
      </c>
      <c r="B19" s="7">
        <v>10.8</v>
      </c>
      <c r="C19" s="37">
        <v>0</v>
      </c>
      <c r="D19" s="6">
        <f>B19*C19</f>
        <v>0</v>
      </c>
      <c r="E19" s="4"/>
      <c r="F19" s="33"/>
      <c r="G19" s="33"/>
      <c r="H19" s="34"/>
      <c r="I19" s="34"/>
      <c r="J19" s="2"/>
    </row>
    <row r="20" spans="1:10" ht="15" x14ac:dyDescent="0.25">
      <c r="A20" s="3"/>
      <c r="B20" s="7"/>
      <c r="C20" s="5"/>
      <c r="D20" s="62"/>
      <c r="E20" s="38"/>
      <c r="F20" s="33"/>
      <c r="G20" s="33"/>
      <c r="H20" s="33"/>
      <c r="I20" s="33"/>
      <c r="J20" s="2"/>
    </row>
    <row r="21" spans="1:10" ht="15.75" x14ac:dyDescent="0.25">
      <c r="A21" s="33"/>
      <c r="B21" s="3" t="s">
        <v>9</v>
      </c>
      <c r="C21" s="59">
        <f>SUM(C6:C19)</f>
        <v>8</v>
      </c>
      <c r="D21" s="59">
        <f>SUM(D6:D19)</f>
        <v>4</v>
      </c>
      <c r="E21" s="60">
        <v>12</v>
      </c>
      <c r="F21" s="59">
        <f>D21/E21</f>
        <v>0.33333333333333331</v>
      </c>
      <c r="G21" s="61" t="s">
        <v>10</v>
      </c>
      <c r="H21" s="13" t="s">
        <v>25</v>
      </c>
      <c r="I21" s="14"/>
      <c r="J21" s="2"/>
    </row>
    <row r="22" spans="1:10" ht="15.75" x14ac:dyDescent="0.25">
      <c r="A22" s="8"/>
      <c r="B22" s="9"/>
      <c r="C22" s="10"/>
      <c r="D22" s="10"/>
      <c r="E22" s="10"/>
      <c r="F22" s="11"/>
      <c r="G22" s="12"/>
      <c r="H22" s="16" t="s">
        <v>36</v>
      </c>
      <c r="I22" s="17">
        <v>3.56</v>
      </c>
      <c r="J22" s="2"/>
    </row>
    <row r="23" spans="1:10" ht="15.75" x14ac:dyDescent="0.25">
      <c r="A23" s="15" t="s">
        <v>26</v>
      </c>
      <c r="B23" s="9"/>
      <c r="C23" s="10"/>
      <c r="D23" s="12" t="s">
        <v>16</v>
      </c>
      <c r="E23" s="10"/>
      <c r="F23" s="11">
        <f>SUM(F15:F21)</f>
        <v>0.33333333333333331</v>
      </c>
      <c r="G23" s="12" t="s">
        <v>10</v>
      </c>
      <c r="H23" s="19" t="s">
        <v>67</v>
      </c>
      <c r="I23" s="17">
        <v>1.75</v>
      </c>
      <c r="J23" s="2"/>
    </row>
    <row r="24" spans="1:10" ht="15.75" x14ac:dyDescent="0.25">
      <c r="A24" s="15" t="s">
        <v>68</v>
      </c>
      <c r="B24" s="9"/>
      <c r="C24" s="10"/>
      <c r="D24" s="12" t="s">
        <v>69</v>
      </c>
      <c r="E24" s="10"/>
      <c r="F24" s="18">
        <f>F23*1.5</f>
        <v>0.5</v>
      </c>
      <c r="G24" s="12" t="s">
        <v>10</v>
      </c>
      <c r="H24" s="20" t="s">
        <v>19</v>
      </c>
      <c r="I24" s="17">
        <v>1.19</v>
      </c>
      <c r="J24" s="2"/>
    </row>
    <row r="25" spans="1:10" ht="15.75" x14ac:dyDescent="0.25">
      <c r="A25" s="15" t="s">
        <v>27</v>
      </c>
      <c r="B25" s="9"/>
      <c r="C25" s="10"/>
      <c r="D25" s="12" t="s">
        <v>17</v>
      </c>
      <c r="E25" s="10"/>
      <c r="F25" s="18">
        <f>F24*24</f>
        <v>12</v>
      </c>
      <c r="G25" s="12" t="s">
        <v>18</v>
      </c>
      <c r="H25" s="21" t="s">
        <v>37</v>
      </c>
      <c r="I25" s="22">
        <v>0.59</v>
      </c>
      <c r="J25" s="2"/>
    </row>
    <row r="26" spans="1:10" ht="15.75" x14ac:dyDescent="0.25">
      <c r="A26" s="15" t="s">
        <v>34</v>
      </c>
      <c r="B26" s="9"/>
      <c r="C26" s="10"/>
      <c r="D26" s="12" t="s">
        <v>20</v>
      </c>
      <c r="E26" s="10"/>
      <c r="F26" s="18">
        <f>F24*15</f>
        <v>7.5</v>
      </c>
      <c r="G26" s="12" t="s">
        <v>18</v>
      </c>
      <c r="H26" s="10"/>
      <c r="I26" s="23"/>
      <c r="J26" s="2"/>
    </row>
    <row r="27" spans="1:10" ht="15.75" x14ac:dyDescent="0.25">
      <c r="A27" s="15" t="s">
        <v>38</v>
      </c>
      <c r="B27" s="9"/>
      <c r="C27" s="10"/>
      <c r="D27" s="12"/>
      <c r="E27" s="44">
        <v>4</v>
      </c>
      <c r="F27" s="18">
        <f>F25/E27</f>
        <v>3</v>
      </c>
      <c r="G27" s="12" t="s">
        <v>32</v>
      </c>
      <c r="H27" s="10"/>
      <c r="I27" s="23"/>
      <c r="J27" s="2"/>
    </row>
    <row r="28" spans="1:10" ht="15.75" x14ac:dyDescent="0.25">
      <c r="A28" s="15" t="s">
        <v>39</v>
      </c>
      <c r="B28" s="29">
        <v>10</v>
      </c>
      <c r="C28" s="10"/>
      <c r="D28" s="10"/>
      <c r="E28" s="10"/>
      <c r="F28" s="18">
        <f>F26/E27</f>
        <v>1.875</v>
      </c>
      <c r="G28" s="12" t="s">
        <v>33</v>
      </c>
      <c r="H28" s="45"/>
      <c r="I28" s="23"/>
    </row>
    <row r="29" spans="1:10" ht="15.75" x14ac:dyDescent="0.25">
      <c r="A29" s="8" t="s">
        <v>40</v>
      </c>
      <c r="B29" s="30">
        <v>60</v>
      </c>
      <c r="C29" s="10"/>
      <c r="D29" s="12"/>
      <c r="E29" s="10"/>
      <c r="F29" s="45" t="s">
        <v>41</v>
      </c>
      <c r="G29" s="45"/>
      <c r="H29" s="45"/>
      <c r="I29" s="46">
        <f>F27</f>
        <v>3</v>
      </c>
    </row>
    <row r="30" spans="1:10" ht="18.75" x14ac:dyDescent="0.3">
      <c r="A30" s="8"/>
      <c r="B30" s="9"/>
      <c r="C30" s="10"/>
      <c r="D30" s="47"/>
      <c r="E30" s="10"/>
      <c r="F30" s="45" t="s">
        <v>42</v>
      </c>
      <c r="G30" s="45"/>
      <c r="H30" s="45"/>
      <c r="I30" s="48">
        <f>IF(I29&lt;0.6,I29/0.59,IF(I29&lt;1.2,I29/1.19,(IF(I29&lt;1.76,I29/1.75,I29/3.56))))</f>
        <v>0.84269662921348309</v>
      </c>
    </row>
    <row r="31" spans="1:10" ht="15.75" x14ac:dyDescent="0.25">
      <c r="A31" s="49" t="s">
        <v>43</v>
      </c>
      <c r="B31" s="9"/>
      <c r="C31" s="10"/>
      <c r="D31" s="10"/>
      <c r="E31" s="24">
        <f>F25*(B28/B29)</f>
        <v>2</v>
      </c>
      <c r="F31" s="45" t="s">
        <v>44</v>
      </c>
      <c r="G31" s="45"/>
      <c r="H31" s="45"/>
      <c r="I31" s="46">
        <f>F28</f>
        <v>1.875</v>
      </c>
    </row>
    <row r="32" spans="1:10" ht="18.75" x14ac:dyDescent="0.3">
      <c r="A32" s="21" t="s">
        <v>45</v>
      </c>
      <c r="B32" s="50"/>
      <c r="C32" s="51"/>
      <c r="D32" s="51"/>
      <c r="E32" s="25">
        <f>F26*(B28/B29)</f>
        <v>1.25</v>
      </c>
      <c r="F32" s="52" t="s">
        <v>42</v>
      </c>
      <c r="G32" s="53"/>
      <c r="H32" s="56"/>
      <c r="I32" s="54">
        <f>IF(I31&lt;0.6,I31/0.59,IF(I31&lt;1.2,I31/1.19,(IF(I31&lt;1.76,I31/1.75,I31/3.56))))</f>
        <v>0.526685393258427</v>
      </c>
    </row>
  </sheetData>
  <sheetProtection password="E3E0" sheet="1" objects="1" scenarios="1"/>
  <mergeCells count="1">
    <mergeCell ref="F2:G2"/>
  </mergeCells>
  <phoneticPr fontId="0" type="noConversion"/>
  <conditionalFormatting sqref="I29 I31">
    <cfRule type="cellIs" dxfId="2" priority="1" stopIfTrue="1" operator="between">
      <formula>0.6</formula>
      <formula>1.19</formula>
    </cfRule>
    <cfRule type="cellIs" dxfId="1" priority="2" stopIfTrue="1" operator="between">
      <formula>1.19</formula>
      <formula>1.75</formula>
    </cfRule>
    <cfRule type="cellIs" dxfId="0" priority="3" stopIfTrue="1" operator="greaterThan">
      <formula>1.75</formula>
    </cfRule>
  </conditionalFormatting>
  <pageMargins left="0.5" right="0.25" top="1" bottom="1" header="0.5" footer="0.5"/>
  <pageSetup scale="93" orientation="portrait" horizontalDpi="36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Dynagage-Flow32-1K-Solar Calc</vt:lpstr>
      <vt:lpstr>'Dynagage-Flow32-1K-Solar Calc'!Print_Area</vt:lpstr>
    </vt:vector>
  </TitlesOfParts>
  <Company>Dynamax,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Solar Power Calculator Flow32-1K, FLGS-XM1000</dc:title>
  <dc:subject>Solar Power Calculator</dc:subject>
  <dc:creator>Engineering</dc:creator>
  <cp:lastModifiedBy>Lynsey Morgan</cp:lastModifiedBy>
  <cp:lastPrinted>2007-03-28T16:44:04Z</cp:lastPrinted>
  <dcterms:created xsi:type="dcterms:W3CDTF">1998-07-02T15:38:57Z</dcterms:created>
  <dcterms:modified xsi:type="dcterms:W3CDTF">2017-08-03T17:24:45Z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MVB - 12-05-07</vt:lpwstr>
  </property>
</Properties>
</file>